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90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<sst xmlns="http://schemas.openxmlformats.org/spreadsheetml/2006/main" count="48" uniqueCount="33">
  <si>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Age (x)</t>
  </si>
  <si>
    <t>e-rx</t>
  </si>
  <si>
    <t>e-rxlxmx</t>
  </si>
  <si>
    <t>Fi</t>
  </si>
  <si>
    <t>For Matrix Model</t>
  </si>
  <si>
    <t>i = 1</t>
  </si>
  <si>
    <t>i = 2</t>
  </si>
  <si>
    <t>i = 4</t>
  </si>
  <si>
    <t>i = 5</t>
  </si>
  <si>
    <t xml:space="preserve">i =3 </t>
  </si>
  <si>
    <t>Immature</t>
  </si>
  <si>
    <t>lambda</t>
  </si>
  <si>
    <t>lx</t>
  </si>
  <si>
    <t>lxmx</t>
  </si>
  <si>
    <t>Matrix model of population growth (Appendix 15.2)</t>
  </si>
  <si>
    <t>Mature</t>
  </si>
  <si>
    <t>mx</t>
  </si>
  <si>
    <t>Nt</t>
  </si>
  <si>
    <t>Number in age class (i)</t>
  </si>
  <si>
    <t>Pi</t>
  </si>
  <si>
    <t>Proportion in age class</t>
  </si>
  <si>
    <t>r</t>
  </si>
  <si>
    <t>R0 =</t>
  </si>
  <si>
    <t>rc =</t>
  </si>
  <si>
    <t>rm</t>
  </si>
  <si>
    <t>Seed</t>
  </si>
  <si>
    <t>Sum</t>
  </si>
  <si>
    <t>T =</t>
  </si>
  <si>
    <t>Time (t)</t>
  </si>
  <si>
    <t>Total</t>
  </si>
  <si>
    <t>Transition matrix for hypothetical plant</t>
  </si>
  <si>
    <t>trial rm =</t>
  </si>
  <si>
    <t>xlxmx</t>
  </si>
</sst>
</file>

<file path=xl/styles.xml><?xml version="1.0" encoding="utf-8"?>
<styleSheet xmlns="http://schemas.openxmlformats.org/spreadsheetml/2006/main"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4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0" fontId="0" fillId="0" borderId="0" xfId="0" applyAlignment="1">
      <alignment horizontal="center"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29711604"/>
        <c:axId val="66077845"/>
      </c:lineChart>
      <c:catAx>
        <c:axId val="2971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11604"/>
        <c:crosses val="autoZero"/>
        <c:crossBetween val="between"/>
        <c:dispUnits/>
      </c:valAx>
      <c:spPr>
        <a:noFill/>
      </c:spPr>
    </c:plotArea>
    <c:floor>
      <c:spPr>
        <a:solidFill>
          <a:srgbClr val="FFFFCC"/>
        </a:solidFill>
        <a:ln w="3175">
          <a:solidFill>
            <a:srgbClr val="808080"/>
          </a:solidFill>
        </a:ln>
      </c:spPr>
      <c:thickness val="0"/>
    </c:floor>
    <c:backWall>
      <c:spPr>
        <a:solidFill>
          <a:srgbClr val="FF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47625</xdr:rowOff>
    </xdr:from>
    <xdr:to>
      <xdr:col>16</xdr:col>
      <xdr:colOff>161925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543550" y="47625"/>
        <a:ext cx="4381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defaultGridColor="0" colorId="0" workbookViewId="0" topLeftCell="A1">
      <pane topLeftCell="A1" activePane="topLeft" state="split"/>
      <selection pane="topLeft" activeCell="F2" sqref="F2"/>
    </sheetView>
  </sheetViews>
  <sheetFormatPr defaultColWidth="9.140625" defaultRowHeight="12.75"/>
  <cols>
    <col min="1" max="1" width="9.28125" style="0" customWidth="1"/>
  </cols>
  <sheetData>
    <row r="1" ht="12.75">
      <c r="A1" s="1" t="s">
        <v>14</v>
      </c>
    </row>
    <row r="3" spans="5:6" ht="12.75">
      <c r="E3" s="1" t="s">
        <v>31</v>
      </c>
      <c r="F3">
        <v>0.041221</v>
      </c>
    </row>
    <row r="4" ht="12.75">
      <c r="H4" s="1" t="s">
        <v>4</v>
      </c>
    </row>
    <row r="5" spans="1:9" ht="12.75">
      <c r="A5" s="2" t="s">
        <v>0</v>
      </c>
      <c r="B5" s="3" t="s">
        <v>12</v>
      </c>
      <c r="C5" s="2" t="s">
        <v>16</v>
      </c>
      <c r="D5" s="2" t="s">
        <v>13</v>
      </c>
      <c r="E5" s="2" t="s">
        <v>32</v>
      </c>
      <c r="F5" s="2" t="s">
        <v>1</v>
      </c>
      <c r="G5" s="2" t="s">
        <v>2</v>
      </c>
      <c r="H5" s="2" t="s">
        <v>19</v>
      </c>
      <c r="I5" s="2" t="s">
        <v>3</v>
      </c>
    </row>
    <row r="6" spans="1:7" ht="12.75">
      <c r="A6">
        <v>0</v>
      </c>
      <c r="B6">
        <v>1</v>
      </c>
      <c r="C6">
        <v>0</v>
      </c>
      <c r="D6">
        <f>B6*C6</f>
        <v>0</v>
      </c>
      <c r="E6">
        <f>A6*D6</f>
        <v>0</v>
      </c>
      <c r="F6">
        <f>1/EXP($F$3*A6)</f>
        <v>1</v>
      </c>
      <c r="G6">
        <f>F6*D6</f>
        <v>0</v>
      </c>
    </row>
    <row r="7" spans="1:9" ht="12.75">
      <c r="A7">
        <v>1</v>
      </c>
      <c r="B7">
        <v>0.292</v>
      </c>
      <c r="C7">
        <v>1.96</v>
      </c>
      <c r="D7">
        <f>B7*C7</f>
        <v>0.5723199999999999</v>
      </c>
      <c r="E7">
        <f>A7*D7</f>
        <v>0.5723199999999999</v>
      </c>
      <c r="F7">
        <f>1/EXP($F$3*A7)</f>
        <v>0.9596170311478611</v>
      </c>
      <c r="G7">
        <f>F7*D7</f>
        <v>0.5492080192665438</v>
      </c>
      <c r="H7">
        <f>B7/B6</f>
        <v>0.292</v>
      </c>
      <c r="I7">
        <f>C7*H7</f>
        <v>0.5723199999999999</v>
      </c>
    </row>
    <row r="8" spans="1:9" ht="12.75">
      <c r="A8">
        <v>2</v>
      </c>
      <c r="B8">
        <v>0.128</v>
      </c>
      <c r="C8">
        <v>2.73</v>
      </c>
      <c r="D8">
        <f>B8*C8</f>
        <v>0.34944000000000003</v>
      </c>
      <c r="E8">
        <f>A8*D8</f>
        <v>0.6988800000000001</v>
      </c>
      <c r="F8">
        <f>1/EXP($F$3*A8)</f>
        <v>0.920864846469035</v>
      </c>
      <c r="G8">
        <f>F8*D8</f>
        <v>0.3217870119501396</v>
      </c>
      <c r="H8">
        <f>B8/B7</f>
        <v>0.4383561643835617</v>
      </c>
      <c r="I8">
        <f>C8*H8</f>
        <v>1.1967123287671233</v>
      </c>
    </row>
    <row r="9" spans="1:9" ht="12.75">
      <c r="A9">
        <v>3</v>
      </c>
      <c r="B9">
        <v>0.041</v>
      </c>
      <c r="C9">
        <v>2.73</v>
      </c>
      <c r="D9">
        <f>B9*C9</f>
        <v>0.11193</v>
      </c>
      <c r="E9">
        <f>A9*D9</f>
        <v>0.33579000000000003</v>
      </c>
      <c r="F9">
        <f>1/EXP($F$3*A9)</f>
        <v>0.8836775900570463</v>
      </c>
      <c r="G9">
        <f>F9*D9</f>
        <v>0.09891003265508519</v>
      </c>
      <c r="H9">
        <f>B9/B8</f>
        <v>0.3203125</v>
      </c>
      <c r="I9">
        <f>C9*H9</f>
        <v>0.8744531249999999</v>
      </c>
    </row>
    <row r="10" spans="1:9" ht="12.75">
      <c r="A10">
        <v>4</v>
      </c>
      <c r="B10">
        <v>0.013</v>
      </c>
      <c r="C10">
        <v>2.73</v>
      </c>
      <c r="D10">
        <f>B10*C10</f>
        <v>0.03549</v>
      </c>
      <c r="E10">
        <f>A10*D10</f>
        <v>0.14196</v>
      </c>
      <c r="F10">
        <f>1/EXP($F$3*A10)</f>
        <v>0.8479920654624394</v>
      </c>
      <c r="G10">
        <f>F10*D10</f>
        <v>0.030095238403261976</v>
      </c>
      <c r="H10">
        <f>B10/B9</f>
        <v>0.31707317073170727</v>
      </c>
      <c r="I10">
        <f>C10*H10</f>
        <v>0.8656097560975609</v>
      </c>
    </row>
    <row r="11" spans="1:9" ht="12.75">
      <c r="A11">
        <v>5</v>
      </c>
      <c r="B11">
        <v>0</v>
      </c>
      <c r="C11">
        <v>0</v>
      </c>
      <c r="D11">
        <f>B11*C11</f>
        <v>0</v>
      </c>
      <c r="E11">
        <f>A11*D11</f>
        <v>0</v>
      </c>
      <c r="F11">
        <f>1/EXP($F$3*A11)</f>
        <v>0.8137476282960088</v>
      </c>
      <c r="G11">
        <f>F11*D11</f>
        <v>0</v>
      </c>
      <c r="H11">
        <f>B11/B10</f>
        <v>0</v>
      </c>
      <c r="I11">
        <f>C11*H11</f>
        <v>0</v>
      </c>
    </row>
    <row r="13" spans="5:7" ht="12.75">
      <c r="E13" s="1" t="s">
        <v>26</v>
      </c>
      <c r="F13" s="1"/>
      <c r="G13" s="1" t="s">
        <v>26</v>
      </c>
    </row>
    <row r="14" spans="3:7" ht="12.75">
      <c r="C14" s="1" t="s">
        <v>22</v>
      </c>
      <c r="D14">
        <f>SUM(D6:D11)</f>
        <v>1.06918</v>
      </c>
      <c r="E14">
        <f>SUM(E6:E11)</f>
        <v>1.74895</v>
      </c>
      <c r="G14">
        <f>SUM(G6:G11)</f>
        <v>1.0000003022750306</v>
      </c>
    </row>
    <row r="15" spans="3:4" ht="12.75">
      <c r="C15" s="1" t="s">
        <v>27</v>
      </c>
      <c r="D15">
        <f>E14/D14</f>
        <v>1.6357863035223255</v>
      </c>
    </row>
    <row r="16" spans="3:4" ht="12.75">
      <c r="C16" s="1" t="s">
        <v>23</v>
      </c>
      <c r="D16">
        <f>LN(D14)/D15</f>
        <v>0.04089287175798962</v>
      </c>
    </row>
    <row r="19" spans="3:11" ht="12.75">
      <c r="C19" s="1" t="s">
        <v>18</v>
      </c>
      <c r="G19" s="1" t="s">
        <v>29</v>
      </c>
      <c r="K19" t="s">
        <v>20</v>
      </c>
    </row>
    <row r="20" spans="1:15" ht="12.75">
      <c r="A20" s="1" t="s">
        <v>28</v>
      </c>
      <c r="B20" s="2" t="s">
        <v>5</v>
      </c>
      <c r="C20" s="2" t="s">
        <v>6</v>
      </c>
      <c r="D20" s="2" t="s">
        <v>9</v>
      </c>
      <c r="E20" s="2" t="s">
        <v>7</v>
      </c>
      <c r="F20" s="2" t="s">
        <v>8</v>
      </c>
      <c r="G20" s="2" t="s">
        <v>17</v>
      </c>
      <c r="H20" s="2" t="s">
        <v>11</v>
      </c>
      <c r="I20" s="2" t="s">
        <v>21</v>
      </c>
      <c r="K20" s="2" t="s">
        <v>5</v>
      </c>
      <c r="L20" s="2" t="s">
        <v>6</v>
      </c>
      <c r="M20" s="2" t="s">
        <v>9</v>
      </c>
      <c r="N20" s="2" t="s">
        <v>7</v>
      </c>
      <c r="O20" s="2" t="s">
        <v>8</v>
      </c>
    </row>
    <row r="21" spans="1:15" ht="12.75">
      <c r="A21">
        <v>0</v>
      </c>
      <c r="B21">
        <v>1</v>
      </c>
      <c r="C21">
        <v>1</v>
      </c>
      <c r="D21">
        <v>1</v>
      </c>
      <c r="E21">
        <v>1</v>
      </c>
      <c r="F21">
        <v>1</v>
      </c>
      <c r="G21">
        <f>SUM(B21:F21)</f>
        <v>5</v>
      </c>
      <c r="K21">
        <f>B21/$G21</f>
        <v>0.2</v>
      </c>
      <c r="L21">
        <f>C21/$G21</f>
        <v>0.2</v>
      </c>
      <c r="M21">
        <f>D21/$G21</f>
        <v>0.2</v>
      </c>
      <c r="N21">
        <f>E21/$G21</f>
        <v>0.2</v>
      </c>
      <c r="O21">
        <f>F21/$G21</f>
        <v>0.2</v>
      </c>
    </row>
    <row r="22" spans="1:15" ht="12.75">
      <c r="A22">
        <f>A21+1</f>
        <v>1</v>
      </c>
      <c r="B22">
        <f>B21*$I$7+C21*$I$8+D21*$I$9+E21*$I$10</f>
        <v>3.509095209864684</v>
      </c>
      <c r="C22">
        <f>B21*$H$7</f>
        <v>0.292</v>
      </c>
      <c r="D22">
        <f>C21*$H$8</f>
        <v>0.4383561643835617</v>
      </c>
      <c r="E22">
        <f>D21*$H$9</f>
        <v>0.3203125</v>
      </c>
      <c r="F22">
        <f>E21*$H$10</f>
        <v>0.31707317073170727</v>
      </c>
      <c r="G22">
        <f>SUM(B22:F22)</f>
        <v>4.876837044979953</v>
      </c>
      <c r="H22">
        <f>G22/G21</f>
        <v>0.9753674089959906</v>
      </c>
      <c r="I22">
        <f>LN(H22)</f>
        <v>-0.02494104922730695</v>
      </c>
      <c r="K22">
        <f>B22/$G22</f>
        <v>0.7195432567255502</v>
      </c>
      <c r="L22">
        <f>C22/$G22</f>
        <v>0.05987487326454236</v>
      </c>
      <c r="M22">
        <f>D22/$G22</f>
        <v>0.08988534173697485</v>
      </c>
      <c r="N22">
        <f>E22/$G22</f>
        <v>0.06568037788544084</v>
      </c>
      <c r="O22">
        <f>F22/$G22</f>
        <v>0.0650161503874917</v>
      </c>
    </row>
    <row r="23" spans="1:15" ht="12.75">
      <c r="A23">
        <f>A22+1</f>
        <v>2</v>
      </c>
      <c r="B23">
        <f>B22*$I$7+C22*$I$8+D22*$I$9+E22*$I$10</f>
        <v>3.018352913317975</v>
      </c>
      <c r="C23">
        <f>B22*$H$7</f>
        <v>1.0246558012804876</v>
      </c>
      <c r="D23">
        <f>C22*$H$8</f>
        <v>0.128</v>
      </c>
      <c r="E23">
        <f>D22*$H$9</f>
        <v>0.1404109589041096</v>
      </c>
      <c r="F23">
        <f>E22*$H$10</f>
        <v>0.10156249999999999</v>
      </c>
      <c r="G23">
        <f>SUM(B23:F23)</f>
        <v>4.412982173502572</v>
      </c>
      <c r="H23">
        <f>G23/G22</f>
        <v>0.9048861245107918</v>
      </c>
      <c r="I23">
        <f>LN(H23)</f>
        <v>-0.09994617246922102</v>
      </c>
      <c r="K23">
        <f>B23/$G23</f>
        <v>0.6839712454406578</v>
      </c>
      <c r="L23">
        <f>C23/$G23</f>
        <v>0.2321912396186321</v>
      </c>
      <c r="M23">
        <f>D23/$G23</f>
        <v>0.029005329042244184</v>
      </c>
      <c r="N23">
        <f>E23/$G23</f>
        <v>0.031817703626177536</v>
      </c>
      <c r="O23">
        <f>F23/$G23</f>
        <v>0.023014482272288472</v>
      </c>
    </row>
    <row r="24" spans="1:15" ht="12.75">
      <c r="A24">
        <f>A23+1</f>
        <v>3</v>
      </c>
      <c r="B24">
        <f>B23*$I$7+C23*$I$8+D23*$I$9+E23*$I$10</f>
        <v>3.1871530653756692</v>
      </c>
      <c r="C24">
        <f>B23*$H$7</f>
        <v>0.8813590506888487</v>
      </c>
      <c r="D24">
        <f>C23*$H$8</f>
        <v>0.44916418686267956</v>
      </c>
      <c r="E24">
        <f>D23*$H$9</f>
        <v>0.041</v>
      </c>
      <c r="F24">
        <f>E23*$H$10</f>
        <v>0.04452054794520548</v>
      </c>
      <c r="G24">
        <f>SUM(B24:F24)</f>
        <v>4.603196850872403</v>
      </c>
      <c r="H24">
        <f>G24/G23</f>
        <v>1.0431034320763772</v>
      </c>
      <c r="I24">
        <f>LN(H24)</f>
        <v>0.04220033896029169</v>
      </c>
      <c r="K24">
        <f>B24/$G24</f>
        <v>0.6923781816481813</v>
      </c>
      <c r="L24">
        <f>C24/$G24</f>
        <v>0.19146673045751073</v>
      </c>
      <c r="M24">
        <f>D24/$G24</f>
        <v>0.09757657589150319</v>
      </c>
      <c r="N24">
        <f>E24/$G24</f>
        <v>0.008906853503827375</v>
      </c>
      <c r="O24">
        <f>F24/$G24</f>
        <v>0.009671658498977269</v>
      </c>
    </row>
    <row r="25" spans="1:15" ht="12.75">
      <c r="A25">
        <f>A24+1</f>
        <v>4</v>
      </c>
      <c r="B25">
        <f>B24*$I$7+C24*$I$8+D24*$I$9+E24*$I$10</f>
        <v>3.30706771124579</v>
      </c>
      <c r="C25">
        <f>B24*$H$7</f>
        <v>0.9306486950896954</v>
      </c>
      <c r="D25">
        <f>C24*$H$8</f>
        <v>0.38634917290470083</v>
      </c>
      <c r="E25">
        <f>D24*$H$9</f>
        <v>0.14387290360445204</v>
      </c>
      <c r="F25">
        <f>E24*$H$10</f>
        <v>0.012999999999999998</v>
      </c>
      <c r="G25">
        <f>SUM(B25:F25)</f>
        <v>4.780938482844638</v>
      </c>
      <c r="H25">
        <f>G25/G24</f>
        <v>1.0386126506709243</v>
      </c>
      <c r="I25">
        <f>LN(H25)</f>
        <v>0.03788583285738943</v>
      </c>
      <c r="K25">
        <f>B25/$G25</f>
        <v>0.6917193607724688</v>
      </c>
      <c r="L25">
        <f>C25/$G25</f>
        <v>0.19465816145284584</v>
      </c>
      <c r="M25">
        <f>D25/$G25</f>
        <v>0.08081032087968318</v>
      </c>
      <c r="N25">
        <f>E25/$G25</f>
        <v>0.030093025484579813</v>
      </c>
      <c r="O25">
        <f>F25/$G25</f>
        <v>0.002719131410422385</v>
      </c>
    </row>
    <row r="26" spans="1:15" ht="12.75">
      <c r="A26">
        <f>A25+1</f>
        <v>5</v>
      </c>
      <c r="B26">
        <f>B25*$I$7+C25*$I$8+D25*$I$9+E25*$I$10</f>
        <v>3.468801790250843</v>
      </c>
      <c r="C26">
        <f>B25*$H$7</f>
        <v>0.9656637716837706</v>
      </c>
      <c r="D26">
        <f>C25*$H$8</f>
        <v>0.40795559236808565</v>
      </c>
      <c r="E26">
        <f>D25*$H$9</f>
        <v>0.12375246944603699</v>
      </c>
      <c r="F26">
        <f>E25*$H$10</f>
        <v>0.04561823772824088</v>
      </c>
      <c r="G26">
        <f>SUM(B26:F26)</f>
        <v>5.011791861476977</v>
      </c>
      <c r="H26">
        <f>G26/G25</f>
        <v>1.0482862056185636</v>
      </c>
      <c r="I26">
        <f>LN(H26)</f>
        <v>0.047156645578940656</v>
      </c>
      <c r="K26">
        <f>B26/$G26</f>
        <v>0.6921280624029318</v>
      </c>
      <c r="L26">
        <f>C26/$G26</f>
        <v>0.19267834706112258</v>
      </c>
      <c r="M26">
        <f>D26/$G26</f>
        <v>0.08139914897580383</v>
      </c>
      <c r="N26">
        <f>E26/$G26</f>
        <v>0.02469226034649553</v>
      </c>
      <c r="O26">
        <f>F26/$G26</f>
        <v>0.009102181213646244</v>
      </c>
    </row>
    <row r="27" spans="1:15" ht="12.75">
      <c r="A27">
        <f>A26+1</f>
        <v>6</v>
      </c>
      <c r="B27">
        <f>B26*$I$7+C26*$I$8+D26*$I$9+E26*$I$10</f>
        <v>3.6047457691152442</v>
      </c>
      <c r="C27">
        <f>B26*$H$7</f>
        <v>1.012890122753246</v>
      </c>
      <c r="D27">
        <f>C26*$H$8</f>
        <v>0.4233046670394611</v>
      </c>
      <c r="E27">
        <f>D26*$H$9</f>
        <v>0.13067327568040243</v>
      </c>
      <c r="F27">
        <f>E26*$H$10</f>
        <v>0.039238587873133675</v>
      </c>
      <c r="G27">
        <f>SUM(B27:F27)</f>
        <v>5.210852422461487</v>
      </c>
      <c r="H27">
        <f>G27/G26</f>
        <v>1.0397184413252643</v>
      </c>
      <c r="I27">
        <f>LN(H27)</f>
        <v>0.0389499470044977</v>
      </c>
      <c r="K27">
        <f>B27/$G27</f>
        <v>0.6917765994632497</v>
      </c>
      <c r="L27">
        <f>C27/$G27</f>
        <v>0.1943808883143883</v>
      </c>
      <c r="M27">
        <f>D27/$G27</f>
        <v>0.08123520543679141</v>
      </c>
      <c r="N27">
        <f>E27/$G27</f>
        <v>0.02507713999289878</v>
      </c>
      <c r="O27">
        <f>F27/$G27</f>
        <v>0.007530166792671949</v>
      </c>
    </row>
    <row r="28" spans="1:15" ht="12.75">
      <c r="A28">
        <f>A27+1</f>
        <v>7</v>
      </c>
      <c r="B28">
        <f>B27*$I$7+C27*$I$8+D27*$I$9+E27*$I$10</f>
        <v>3.7584783473752146</v>
      </c>
      <c r="C28">
        <f>B27*$H$7</f>
        <v>1.0525857645816512</v>
      </c>
      <c r="D28">
        <f>C27*$H$8</f>
        <v>0.4440066291521079</v>
      </c>
      <c r="E28">
        <f>D27*$H$9</f>
        <v>0.1355897761610774</v>
      </c>
      <c r="F28">
        <f>E27*$H$10</f>
        <v>0.041432989849883695</v>
      </c>
      <c r="G28">
        <f>SUM(B28:F28)</f>
        <v>5.4320935071199346</v>
      </c>
      <c r="H28">
        <f>G28/G27</f>
        <v>1.0424577529205745</v>
      </c>
      <c r="I28">
        <f>LN(H28)</f>
        <v>0.041581149093241204</v>
      </c>
      <c r="K28">
        <f>B28/$G28</f>
        <v>0.6919023655334569</v>
      </c>
      <c r="L28">
        <f>C28/$G28</f>
        <v>0.19377165787039743</v>
      </c>
      <c r="M28">
        <f>D28/$G28</f>
        <v>0.0817376631256699</v>
      </c>
      <c r="N28">
        <f>E28/$G28</f>
        <v>0.024960869319233487</v>
      </c>
      <c r="O28">
        <f>F28/$G28</f>
        <v>0.007627444151242388</v>
      </c>
    </row>
    <row r="29" spans="1:15" ht="12.75">
      <c r="A29">
        <f>A28+1</f>
        <v>8</v>
      </c>
      <c r="B29">
        <f>B28*$I$7+C28*$I$8+D28*$I$9+E28*$I$10</f>
        <v>3.916325506784303</v>
      </c>
      <c r="C29">
        <f>B28*$H$7</f>
        <v>1.0974756774335626</v>
      </c>
      <c r="D29">
        <f>C28*$H$8</f>
        <v>0.46140745844675124</v>
      </c>
      <c r="E29">
        <f>D28*$H$9</f>
        <v>0.14222087340028458</v>
      </c>
      <c r="F29">
        <f>E28*$H$10</f>
        <v>0.04299188024619526</v>
      </c>
      <c r="G29">
        <f>SUM(B29:F29)</f>
        <v>5.660421396311096</v>
      </c>
      <c r="H29">
        <f>G29/G28</f>
        <v>1.0420331293803924</v>
      </c>
      <c r="I29">
        <f>LN(H29)</f>
        <v>0.041173736856842426</v>
      </c>
      <c r="K29">
        <f>B29/$G29</f>
        <v>0.6918787900378897</v>
      </c>
      <c r="L29">
        <f>C29/$G29</f>
        <v>0.1938858612450283</v>
      </c>
      <c r="M29">
        <f>D29/$G29</f>
        <v>0.08151468347346914</v>
      </c>
      <c r="N29">
        <f>E29/$G29</f>
        <v>0.025125492157345407</v>
      </c>
      <c r="O29">
        <f>F29/$G29</f>
        <v>0.007595173086267592</v>
      </c>
    </row>
    <row r="30" spans="1:15" ht="12.75">
      <c r="A30">
        <f>A29+1</f>
        <v>9</v>
      </c>
      <c r="B30">
        <f>B29*$I$7+C29*$I$8+D29*$I$9+E29*$I$10</f>
        <v>4.081341057222659</v>
      </c>
      <c r="C30">
        <f>B29*$H$7</f>
        <v>1.1435670479810165</v>
      </c>
      <c r="D30">
        <f>C29*$H$8</f>
        <v>0.48108522846402746</v>
      </c>
      <c r="E30">
        <f>D29*$H$9</f>
        <v>0.14779457653372502</v>
      </c>
      <c r="F30">
        <f>E29*$H$10</f>
        <v>0.04509442327326096</v>
      </c>
      <c r="G30">
        <f>SUM(B30:F30)</f>
        <v>5.898882333474688</v>
      </c>
      <c r="H30">
        <f>G30/G29</f>
        <v>1.0421277711442114</v>
      </c>
      <c r="I30">
        <f>LN(H30)</f>
        <v>0.041264556873531394</v>
      </c>
      <c r="K30">
        <f>B30/$G30</f>
        <v>0.6918837885716188</v>
      </c>
      <c r="L30">
        <f>C30/$G30</f>
        <v>0.19386164756865182</v>
      </c>
      <c r="M30">
        <f>D30/$G30</f>
        <v>0.08155531866333196</v>
      </c>
      <c r="N30">
        <f>E30/$G30</f>
        <v>0.025054674458418608</v>
      </c>
      <c r="O30">
        <f>F30/$G30</f>
        <v>0.007644570737978843</v>
      </c>
    </row>
    <row r="31" spans="1:15" ht="12.75">
      <c r="A31">
        <f>A30+1</f>
        <v>10</v>
      </c>
      <c r="B31">
        <f>B30*$I$7+C30*$I$8+D30*$I$9+E30*$I$10</f>
        <v>4.252972807727987</v>
      </c>
      <c r="C31">
        <f>B30*$H$7</f>
        <v>1.1917515887090162</v>
      </c>
      <c r="D31">
        <f>C30*$H$8</f>
        <v>0.5012896648683908</v>
      </c>
      <c r="E31">
        <f>D30*$H$9</f>
        <v>0.1540976122423838</v>
      </c>
      <c r="F31">
        <f>E30*$H$10</f>
        <v>0.04686169499849817</v>
      </c>
      <c r="G31">
        <f>SUM(B31:F31)</f>
        <v>6.146973368546276</v>
      </c>
      <c r="H31">
        <f>G31/G30</f>
        <v>1.0420572951021134</v>
      </c>
      <c r="I31">
        <f>LN(H31)</f>
        <v>0.041196927522120896</v>
      </c>
      <c r="K31">
        <f>B31/$G31</f>
        <v>0.691880792828909</v>
      </c>
      <c r="L31">
        <f>C31/$G31</f>
        <v>0.19387615941320704</v>
      </c>
      <c r="M31">
        <f>D31/$G31</f>
        <v>0.08155064855713583</v>
      </c>
      <c r="N31">
        <f>E31/$G31</f>
        <v>0.025068859583952777</v>
      </c>
      <c r="O31">
        <f>F31/$G31</f>
        <v>0.007623539616795296</v>
      </c>
    </row>
    <row r="32" spans="1:15" ht="12.75">
      <c r="A32">
        <f>A31+1</f>
        <v>11</v>
      </c>
      <c r="B32">
        <f>B31*$I$7+C31*$I$8+D31*$I$9+E31*$I$10</f>
        <v>4.431987926877481</v>
      </c>
      <c r="C32">
        <f>B31*$H$7</f>
        <v>1.2418680598565723</v>
      </c>
      <c r="D32">
        <f>C31*$H$8</f>
        <v>0.5224116553245003</v>
      </c>
      <c r="E32">
        <f>D31*$H$9</f>
        <v>0.16056934577815643</v>
      </c>
      <c r="F32">
        <f>E31*$H$10</f>
        <v>0.04886021851587778</v>
      </c>
      <c r="G32">
        <f>SUM(B32:F32)</f>
        <v>6.405697206352587</v>
      </c>
      <c r="H32">
        <f>G32/G31</f>
        <v>1.04208963050502</v>
      </c>
      <c r="I32">
        <f>LN(H32)</f>
        <v>0.04122795739099616</v>
      </c>
      <c r="K32">
        <f>B32/$G32</f>
        <v>0.6918822079948204</v>
      </c>
      <c r="L32">
        <f>C32/$G32</f>
        <v>0.19386930412898704</v>
      </c>
      <c r="M32">
        <f>D32/$G32</f>
        <v>0.0815542225140489</v>
      </c>
      <c r="N32">
        <f>E32/$G32</f>
        <v>0.025066646237808177</v>
      </c>
      <c r="O32">
        <f>F32/$G32</f>
        <v>0.007627619124335547</v>
      </c>
    </row>
    <row r="33" spans="1:15" ht="12.75">
      <c r="A33">
        <f>A32+1</f>
        <v>12</v>
      </c>
      <c r="B33">
        <f>B32*$I$7+C32*$I$8+D32*$I$9+E32*$I$10</f>
        <v>4.618489045013694</v>
      </c>
      <c r="C33">
        <f>B32*$H$7</f>
        <v>1.2941404746482243</v>
      </c>
      <c r="D33">
        <f>C32*$H$8</f>
        <v>0.5443805193891824</v>
      </c>
      <c r="E33">
        <f>D32*$H$9</f>
        <v>0.167334983346129</v>
      </c>
      <c r="F33">
        <f>E32*$H$10</f>
        <v>0.05091223158819593</v>
      </c>
      <c r="G33">
        <f>SUM(B33:F33)</f>
        <v>6.675257253985427</v>
      </c>
      <c r="H33">
        <f>G33/G32</f>
        <v>1.0420812971561495</v>
      </c>
      <c r="I33">
        <f>LN(H33)</f>
        <v>0.041219960591156034</v>
      </c>
      <c r="K33">
        <f>B33/$G33</f>
        <v>0.6918818060916304</v>
      </c>
      <c r="L33">
        <f>C33/$G33</f>
        <v>0.19387125101067298</v>
      </c>
      <c r="M33">
        <f>D33/$G33</f>
        <v>0.08155199098344307</v>
      </c>
      <c r="N33">
        <f>E33/$G33</f>
        <v>0.025067945246038652</v>
      </c>
      <c r="O33">
        <f>F33/$G33</f>
        <v>0.00762700666821478</v>
      </c>
    </row>
    <row r="34" spans="1:15" ht="12.75">
      <c r="A34">
        <f>A33+1</f>
        <v>13</v>
      </c>
      <c r="B34">
        <f>B33*$I$7+C33*$I$8+D33*$I$9+E33*$I$10</f>
        <v>4.812849551900131</v>
      </c>
      <c r="C34">
        <f>B33*$H$7</f>
        <v>1.3485988011439987</v>
      </c>
      <c r="D34">
        <f>C33*$H$8</f>
        <v>0.5672944546403176</v>
      </c>
      <c r="E34">
        <f>D33*$H$9</f>
        <v>0.17437188511684748</v>
      </c>
      <c r="F34">
        <f>E33*$H$10</f>
        <v>0.05305743374389455</v>
      </c>
      <c r="G34">
        <f>SUM(B34:F34)</f>
        <v>6.956172126545189</v>
      </c>
      <c r="H34">
        <f>G34/G33</f>
        <v>1.042083003226886</v>
      </c>
      <c r="I34">
        <f>LN(H34)</f>
        <v>0.04122159776605261</v>
      </c>
      <c r="K34">
        <f>B34/$G34</f>
        <v>0.6918818948619737</v>
      </c>
      <c r="L34">
        <f>C34/$G34</f>
        <v>0.19387082099329617</v>
      </c>
      <c r="M34">
        <f>D34/$G34</f>
        <v>0.08155267643183906</v>
      </c>
      <c r="N34">
        <f>E34/$G34</f>
        <v>0.025067218283951517</v>
      </c>
      <c r="O34">
        <f>F34/$G34</f>
        <v>0.0076273894289395254</v>
      </c>
    </row>
    <row r="35" spans="1:15" ht="12.75">
      <c r="A35">
        <f>A34+1</f>
        <v>14</v>
      </c>
      <c r="B35">
        <f>B34*$I$7+C34*$I$8+D34*$I$9+E34*$I$10</f>
        <v>5.015385281034731</v>
      </c>
      <c r="C35">
        <f>B34*$H$7</f>
        <v>1.4053520691548382</v>
      </c>
      <c r="D35">
        <f>C34*$H$8</f>
        <v>0.5911665977617528</v>
      </c>
      <c r="E35">
        <f>D34*$H$9</f>
        <v>0.18171150500197672</v>
      </c>
      <c r="F35">
        <f>E34*$H$10</f>
        <v>0.05528864650046383</v>
      </c>
      <c r="G35">
        <f>SUM(B35:F35)</f>
        <v>7.248904099453762</v>
      </c>
      <c r="H35">
        <f>G35/G34</f>
        <v>1.042082336029537</v>
      </c>
      <c r="I35">
        <f>LN(H35)</f>
        <v>0.041220957512291205</v>
      </c>
      <c r="K35">
        <f>B35/$G35</f>
        <v>0.691881864103108</v>
      </c>
      <c r="L35">
        <f>C35/$G35</f>
        <v>0.19387096999403508</v>
      </c>
      <c r="M35">
        <f>D35/$G35</f>
        <v>0.08155254775770863</v>
      </c>
      <c r="N35">
        <f>E35/$G35</f>
        <v>0.025067445024644416</v>
      </c>
      <c r="O35">
        <f>F35/$G35</f>
        <v>0.00762717312050384</v>
      </c>
    </row>
    <row r="36" spans="1:15" ht="12.75">
      <c r="A36">
        <f>A35+1</f>
        <v>15</v>
      </c>
      <c r="B36">
        <f>B35*$I$7+C35*$I$8+D35*$I$9+E35*$I$10</f>
        <v>5.226446181791044</v>
      </c>
      <c r="C36">
        <f>B35*$H$7</f>
        <v>1.4644925020621413</v>
      </c>
      <c r="D36">
        <f>C35*$H$8</f>
        <v>0.6160447426432168</v>
      </c>
      <c r="E36">
        <f>D35*$H$9</f>
        <v>0.18935805084556145</v>
      </c>
      <c r="F36">
        <f>E35*$H$10</f>
        <v>0.05761584304940724</v>
      </c>
      <c r="G36">
        <f>SUM(B36:F36)</f>
        <v>7.55395732039137</v>
      </c>
      <c r="H36">
        <f>G36/G35</f>
        <v>1.0420826674973662</v>
      </c>
      <c r="I36">
        <f>LN(H36)</f>
        <v>0.04122127559442829</v>
      </c>
      <c r="K36">
        <f>B36/$G36</f>
        <v>0.6918818786125022</v>
      </c>
      <c r="L36">
        <f>C36/$G36</f>
        <v>0.1938708997082692</v>
      </c>
      <c r="M36">
        <f>D36/$G36</f>
        <v>0.08155258449504976</v>
      </c>
      <c r="N36">
        <f>E36/$G36</f>
        <v>0.02506739749963941</v>
      </c>
      <c r="O36">
        <f>F36/$G36</f>
        <v>0.007627239684539569</v>
      </c>
    </row>
    <row r="37" spans="1:15" ht="12.75">
      <c r="A37">
        <f>A36+1</f>
        <v>16</v>
      </c>
      <c r="B37">
        <f>B36*$I$7+C36*$I$8+D36*$I$9+E36*$I$10</f>
        <v>5.446388337919144</v>
      </c>
      <c r="C37">
        <f>B36*$H$7</f>
        <v>1.5261222850829848</v>
      </c>
      <c r="D37">
        <f>C36*$H$8</f>
        <v>0.6419693159724456</v>
      </c>
      <c r="E37">
        <f>D36*$H$9</f>
        <v>0.1973268316279054</v>
      </c>
      <c r="F37">
        <f>E36*$H$10</f>
        <v>0.06004035758517801</v>
      </c>
      <c r="G37">
        <f>SUM(B37:F37)</f>
        <v>7.871847128187658</v>
      </c>
      <c r="H37">
        <f>G37/G36</f>
        <v>1.0420825528015847</v>
      </c>
      <c r="I37">
        <f>LN(H37)</f>
        <v>0.0412211655304272</v>
      </c>
      <c r="K37">
        <f>B37/$G37</f>
        <v>0.691881873368274</v>
      </c>
      <c r="L37">
        <f>C37/$G37</f>
        <v>0.19387092511212742</v>
      </c>
      <c r="M37">
        <f>D37/$G37</f>
        <v>0.08155256390506745</v>
      </c>
      <c r="N37">
        <f>E37/$G37</f>
        <v>0.025067411550881595</v>
      </c>
      <c r="O37">
        <f>F37/$G37</f>
        <v>0.007627226063649582</v>
      </c>
    </row>
    <row r="38" spans="1:15" ht="12.75">
      <c r="A38">
        <f>A37+1</f>
        <v>17</v>
      </c>
      <c r="B38">
        <f>B37*$I$7+C37*$I$8+D37*$I$9+E37*$I$10</f>
        <v>5.675586432426099</v>
      </c>
      <c r="C38">
        <f>B37*$H$7</f>
        <v>1.59034539467239</v>
      </c>
      <c r="D38">
        <f>C37*$H$8</f>
        <v>0.6689851112692536</v>
      </c>
      <c r="E38">
        <f>D37*$H$9</f>
        <v>0.20563079652242397</v>
      </c>
      <c r="F38">
        <f>E37*$H$10</f>
        <v>0.0625670441747017</v>
      </c>
      <c r="G38">
        <f>SUM(B38:F38)</f>
        <v>8.203114779064867</v>
      </c>
      <c r="H38">
        <f>G38/G37</f>
        <v>1.0420825818239026</v>
      </c>
      <c r="I38">
        <f>LN(H38)</f>
        <v>0.041221193380732726</v>
      </c>
      <c r="K38">
        <f>B38/$G38</f>
        <v>0.6918818747862383</v>
      </c>
      <c r="L38">
        <f>C38/$G38</f>
        <v>0.19387091824328773</v>
      </c>
      <c r="M38">
        <f>D38/$G38</f>
        <v>0.08155257232003721</v>
      </c>
      <c r="N38">
        <f>E38/$G38</f>
        <v>0.025067404523853965</v>
      </c>
      <c r="O38">
        <f>F38/$G38</f>
        <v>0.007627230126582988</v>
      </c>
    </row>
    <row r="39" spans="1:15" ht="12.75">
      <c r="A39">
        <f>A38+1</f>
        <v>18</v>
      </c>
      <c r="B39">
        <f>B38*$I$7+C38*$I$8+D38*$I$9+E38*$I$10</f>
        <v>5.914429712560365</v>
      </c>
      <c r="C39">
        <f>B38*$H$7</f>
        <v>1.657271238268421</v>
      </c>
      <c r="D39">
        <f>C38*$H$8</f>
        <v>0.6971377072536504</v>
      </c>
      <c r="E39">
        <f>D38*$H$9</f>
        <v>0.2142842934534328</v>
      </c>
      <c r="F39">
        <f>E38*$H$10</f>
        <v>0.06520000865345149</v>
      </c>
      <c r="G39">
        <f>SUM(B39:F39)</f>
        <v>8.54832296018932</v>
      </c>
      <c r="H39">
        <f>G39/G38</f>
        <v>1.0420825735616255</v>
      </c>
      <c r="I39">
        <f>LN(H39)</f>
        <v>0.041221185452112424</v>
      </c>
      <c r="K39">
        <f>B39/$G39</f>
        <v>0.6918818743869004</v>
      </c>
      <c r="L39">
        <f>C39/$G39</f>
        <v>0.19387092017774177</v>
      </c>
      <c r="M39">
        <f>D39/$G39</f>
        <v>0.08155257007723195</v>
      </c>
      <c r="N39">
        <f>E39/$G39</f>
        <v>0.025067407309174363</v>
      </c>
      <c r="O39">
        <f>F39/$G39</f>
        <v>0.007627228048951429</v>
      </c>
    </row>
    <row r="40" spans="1:15" ht="12.75">
      <c r="A40">
        <f>A39+1</f>
        <v>19</v>
      </c>
      <c r="B40">
        <f>B39*$I$7+C39*$I$8+D39*$I$9+E39*$I$10</f>
        <v>6.163324157694578</v>
      </c>
      <c r="C40">
        <f>B39*$H$7</f>
        <v>1.7270134760676263</v>
      </c>
      <c r="D40">
        <f>C39*$H$8</f>
        <v>0.7264750633505407</v>
      </c>
      <c r="E40">
        <f>D39*$H$9</f>
        <v>0.2233019218546849</v>
      </c>
      <c r="F40">
        <f>E39*$H$10</f>
        <v>0.06794380036328355</v>
      </c>
      <c r="G40">
        <f>SUM(B40:F40)</f>
        <v>8.908058419330713</v>
      </c>
      <c r="H40">
        <f>G40/G39</f>
        <v>1.0420825769939588</v>
      </c>
      <c r="I40">
        <f>LN(H40)</f>
        <v>0.0412211887458373</v>
      </c>
      <c r="K40">
        <f>B40/$G40</f>
        <v>0.6918818745418203</v>
      </c>
      <c r="L40">
        <f>C40/$G40</f>
        <v>0.19387091942728657</v>
      </c>
      <c r="M40">
        <f>D40/$G40</f>
        <v>0.08155257062235598</v>
      </c>
      <c r="N40">
        <f>E40/$G40</f>
        <v>0.025067406537221854</v>
      </c>
      <c r="O40">
        <f>F40/$G40</f>
        <v>0.007627228871315413</v>
      </c>
    </row>
    <row r="41" spans="1:15" ht="12.75">
      <c r="A41">
        <f>A40+1</f>
        <v>20</v>
      </c>
      <c r="B41">
        <f>B40*$I$7+C40*$I$8+D40*$I$9+E40*$I$10</f>
        <v>6.422692712183057</v>
      </c>
      <c r="C41">
        <f>B40*$H$7</f>
        <v>1.7996906540468165</v>
      </c>
      <c r="D41">
        <f>C40*$H$8</f>
        <v>0.7570470032077267</v>
      </c>
      <c r="E41">
        <f>D40*$H$9</f>
        <v>0.23269904372947006</v>
      </c>
      <c r="F41">
        <f>E40*$H$10</f>
        <v>0.07080304839294886</v>
      </c>
      <c r="G41">
        <f>SUM(B41:F41)</f>
        <v>9.28293246156002</v>
      </c>
      <c r="H41">
        <f>G41/G40</f>
        <v>1.0420825756391336</v>
      </c>
      <c r="I41">
        <f>LN(H41)</f>
        <v>0.04122118744572427</v>
      </c>
      <c r="K41">
        <f>B41/$G41</f>
        <v>0.6918818744808263</v>
      </c>
      <c r="L41">
        <f>C41/$G41</f>
        <v>0.19387091972275042</v>
      </c>
      <c r="M41">
        <f>D41/$G41</f>
        <v>0.08155257041270157</v>
      </c>
      <c r="N41">
        <f>E41/$G41</f>
        <v>0.02506740673737105</v>
      </c>
      <c r="O41">
        <f>F41/$G41</f>
        <v>0.007627228646350642</v>
      </c>
    </row>
    <row r="44" ht="12.75">
      <c r="B44" s="1" t="s">
        <v>30</v>
      </c>
    </row>
    <row r="45" spans="2:4" ht="12.75">
      <c r="B45" s="2" t="s">
        <v>25</v>
      </c>
      <c r="C45" s="2" t="s">
        <v>10</v>
      </c>
      <c r="D45" s="2" t="s">
        <v>15</v>
      </c>
    </row>
    <row r="46" spans="1:4" ht="12.75">
      <c r="A46" s="1" t="s">
        <v>25</v>
      </c>
      <c r="B46">
        <v>0.01</v>
      </c>
      <c r="C46">
        <v>0</v>
      </c>
      <c r="D46">
        <v>25</v>
      </c>
    </row>
    <row r="47" spans="1:4" ht="12.75">
      <c r="A47" s="1" t="s">
        <v>10</v>
      </c>
      <c r="B47">
        <v>0.1</v>
      </c>
      <c r="C47">
        <v>0.2</v>
      </c>
      <c r="D47">
        <v>0.05</v>
      </c>
    </row>
    <row r="48" spans="1:4" ht="12.75">
      <c r="A48" s="1" t="s">
        <v>15</v>
      </c>
      <c r="B48">
        <v>0</v>
      </c>
      <c r="C48">
        <v>0.3</v>
      </c>
      <c r="D48">
        <v>0.4</v>
      </c>
    </row>
    <row r="49" spans="6:7" ht="12.75">
      <c r="F49" s="2" t="s">
        <v>15</v>
      </c>
      <c r="G49" s="2"/>
    </row>
    <row r="50" spans="1:7" ht="12.75">
      <c r="A50" s="2" t="s">
        <v>28</v>
      </c>
      <c r="B50" s="2" t="s">
        <v>25</v>
      </c>
      <c r="C50" s="2" t="s">
        <v>10</v>
      </c>
      <c r="D50" s="2" t="s">
        <v>15</v>
      </c>
      <c r="F50" s="2" t="s">
        <v>11</v>
      </c>
      <c r="G50" s="2" t="s">
        <v>24</v>
      </c>
    </row>
    <row r="51" spans="1:4" ht="12.75">
      <c r="A51">
        <v>0</v>
      </c>
      <c r="B51">
        <v>1</v>
      </c>
      <c r="C51">
        <v>1</v>
      </c>
      <c r="D51">
        <v>1</v>
      </c>
    </row>
    <row r="52" spans="1:7" ht="12.75">
      <c r="A52">
        <f>A51+1</f>
        <v>1</v>
      </c>
      <c r="B52">
        <f>B51*$B$46+C51*$C$46+D51*$D$46</f>
        <v>25.01</v>
      </c>
      <c r="C52">
        <f>B51*$B$47+C51*$C$47+D51*$D$47</f>
        <v>0.35000000000000003</v>
      </c>
      <c r="D52">
        <f>B51*$B$48+C51*$C$48+D51*$D$48</f>
        <v>0.7</v>
      </c>
      <c r="F52">
        <f>D52/D51</f>
        <v>0.7</v>
      </c>
      <c r="G52">
        <f>LN(F52)</f>
        <v>-0.35667494393873245</v>
      </c>
    </row>
    <row r="53" spans="1:7" ht="12.75">
      <c r="A53">
        <f>A52+1</f>
        <v>2</v>
      </c>
      <c r="B53">
        <f>B52*$B$46+C52*$C$46+D52*$D$46</f>
        <v>17.7501</v>
      </c>
      <c r="C53">
        <f>B52*$B$47+C52*$C$47+D52*$D$47</f>
        <v>2.6060000000000003</v>
      </c>
      <c r="D53">
        <f>B52*$B$48+C52*$C$48+D52*$D$48</f>
        <v>0.385</v>
      </c>
      <c r="F53">
        <f>D53/D52</f>
        <v>0.55</v>
      </c>
      <c r="G53">
        <f>LN(F53)</f>
        <v>-0.5978370007556204</v>
      </c>
    </row>
    <row r="54" spans="1:7" ht="12.75">
      <c r="A54">
        <f>A53+1</f>
        <v>3</v>
      </c>
      <c r="B54">
        <f>B53*$B$46+C53*$C$46+D53*$D$46</f>
        <v>9.802501</v>
      </c>
      <c r="C54">
        <f>B53*$B$47+C53*$C$47+D53*$D$47</f>
        <v>2.3154600000000003</v>
      </c>
      <c r="D54">
        <f>B53*$B$48+C53*$C$48+D53*$D$48</f>
        <v>0.9358000000000001</v>
      </c>
      <c r="F54">
        <f>D54/D53</f>
        <v>2.4306493506493507</v>
      </c>
      <c r="G54">
        <f>LN(F54)</f>
        <v>0.8881584441443318</v>
      </c>
    </row>
    <row r="55" spans="1:7" ht="12.75">
      <c r="A55">
        <f>A54+1</f>
        <v>4</v>
      </c>
      <c r="B55">
        <f>B54*$B$46+C54*$C$46+D54*$D$46</f>
        <v>23.493025010000004</v>
      </c>
      <c r="C55">
        <f>B54*$B$47+C54*$C$47+D54*$D$47</f>
        <v>1.4901321000000003</v>
      </c>
      <c r="D55">
        <f>B54*$B$48+C54*$C$48+D54*$D$48</f>
        <v>1.068958</v>
      </c>
      <c r="F55">
        <f>D55/D54</f>
        <v>1.1422932250480873</v>
      </c>
      <c r="G55">
        <f>LN(F55)</f>
        <v>0.13303784276590247</v>
      </c>
    </row>
    <row r="56" spans="1:7" ht="12.75">
      <c r="A56">
        <f>A55+1</f>
        <v>5</v>
      </c>
      <c r="B56">
        <f>B55*$B$46+C55*$C$46+D55*$D$46</f>
        <v>26.9588802501</v>
      </c>
      <c r="C56">
        <f>B55*$B$47+C55*$C$47+D55*$D$47</f>
        <v>2.7007768210000007</v>
      </c>
      <c r="D56">
        <f>B55*$B$48+C55*$C$48+D55*$D$48</f>
        <v>0.8746228300000001</v>
      </c>
      <c r="F56">
        <f>D56/D55</f>
        <v>0.8182013044478829</v>
      </c>
      <c r="G56">
        <f>LN(F56)</f>
        <v>-0.20064687919834823</v>
      </c>
    </row>
    <row r="57" spans="1:7" ht="12.75">
      <c r="A57">
        <f>A56+1</f>
        <v>6</v>
      </c>
      <c r="B57">
        <f>B56*$B$46+C56*$C$46+D56*$D$46</f>
        <v>22.135159552501005</v>
      </c>
      <c r="C57">
        <f>B56*$B$47+C56*$C$47+D56*$D$47</f>
        <v>3.2797745307100006</v>
      </c>
      <c r="D57">
        <f>B56*$B$48+C56*$C$48+D56*$D$48</f>
        <v>1.1600821783000002</v>
      </c>
      <c r="F57">
        <f>D57/D56</f>
        <v>1.3263799417401443</v>
      </c>
      <c r="G57">
        <f>LN(F57)</f>
        <v>0.28245338295353684</v>
      </c>
    </row>
    <row r="58" spans="1:7" ht="12.75">
      <c r="A58">
        <f>A57+1</f>
        <v>7</v>
      </c>
      <c r="B58">
        <f>B57*$B$46+C57*$C$46+D57*$D$46</f>
        <v>29.223406053025016</v>
      </c>
      <c r="C58">
        <f>B57*$B$47+C57*$C$47+D57*$D$47</f>
        <v>2.9274749703071006</v>
      </c>
      <c r="D58">
        <f>B57*$B$48+C57*$C$48+D57*$D$48</f>
        <v>1.4479652305330002</v>
      </c>
      <c r="F58">
        <f>D58/D57</f>
        <v>1.248157464719325</v>
      </c>
      <c r="G58">
        <f>LN(F58)</f>
        <v>0.2216684356413153</v>
      </c>
    </row>
    <row r="59" spans="1:7" ht="12.75">
      <c r="A59">
        <f>A58+1</f>
        <v>8</v>
      </c>
      <c r="B59">
        <f>B58*$B$46+C58*$C$46+D58*$D$46</f>
        <v>36.49136482385525</v>
      </c>
      <c r="C59">
        <f>B58*$B$47+C58*$C$47+D58*$D$47</f>
        <v>3.5802338608905715</v>
      </c>
      <c r="D59">
        <f>B58*$B$48+C58*$C$48+D58*$D$48</f>
        <v>1.4574285833053302</v>
      </c>
      <c r="F59">
        <f>D59/D58</f>
        <v>1.0065356215555303</v>
      </c>
      <c r="G59">
        <f>LN(F59)</f>
        <v>0.006514356982155099</v>
      </c>
    </row>
    <row r="60" spans="1:7" ht="12.75">
      <c r="A60">
        <f>A59+1</f>
        <v>9</v>
      </c>
      <c r="B60">
        <f>B59*$B$46+C59*$C$46+D59*$D$46</f>
        <v>36.80062823087181</v>
      </c>
      <c r="C60">
        <f>B59*$B$47+C59*$C$47+D59*$D$47</f>
        <v>4.438054683728906</v>
      </c>
      <c r="D60">
        <f>B59*$B$48+C59*$C$48+D59*$D$48</f>
        <v>1.6570415915893035</v>
      </c>
      <c r="F60">
        <f>D60/D59</f>
        <v>1.1369624629093436</v>
      </c>
      <c r="G60">
        <f>LN(F60)</f>
        <v>0.12836020007156723</v>
      </c>
    </row>
    <row r="61" spans="1:7" ht="12.75">
      <c r="A61">
        <f>A60+1</f>
        <v>10</v>
      </c>
      <c r="B61">
        <f>B60*$B$46+C60*$C$46+D60*$D$46</f>
        <v>41.79404607204131</v>
      </c>
      <c r="C61">
        <f>B60*$B$47+C60*$C$47+D60*$D$47</f>
        <v>4.650525839412428</v>
      </c>
      <c r="D61">
        <f>B60*$B$48+C60*$C$48+D60*$D$48</f>
        <v>1.9942330417543932</v>
      </c>
      <c r="F61">
        <f>D61/D60</f>
        <v>1.2034900342131318</v>
      </c>
      <c r="G61">
        <f>LN(F61)</f>
        <v>0.18522569753626994</v>
      </c>
    </row>
    <row r="62" spans="1:7" ht="12.75">
      <c r="A62">
        <f>A61+1</f>
        <v>11</v>
      </c>
      <c r="B62">
        <f>B61*$B$46+C61*$C$46+D61*$D$46</f>
        <v>50.273766504580244</v>
      </c>
      <c r="C62">
        <f>B61*$B$47+C61*$C$47+D61*$D$47</f>
        <v>5.209221427174337</v>
      </c>
      <c r="D62">
        <f>B61*$B$48+C61*$C$48+D61*$D$48</f>
        <v>2.1928509685254856</v>
      </c>
      <c r="F62">
        <f>D62/D61</f>
        <v>1.0995961467955429</v>
      </c>
      <c r="G62">
        <f>LN(F62)</f>
        <v>0.09494297311542109</v>
      </c>
    </row>
    <row r="63" spans="1:7" ht="12.75">
      <c r="A63">
        <f>A62+1</f>
        <v>12</v>
      </c>
      <c r="B63">
        <f>B62*$B$46+C62*$C$46+D62*$D$46</f>
        <v>55.32401187818294</v>
      </c>
      <c r="C63">
        <f>B62*$B$47+C62*$C$47+D62*$D$47</f>
        <v>6.178863484319166</v>
      </c>
      <c r="D63">
        <f>B62*$B$48+C62*$C$48+D62*$D$48</f>
        <v>2.4399068155624954</v>
      </c>
      <c r="F63">
        <f>D63/D62</f>
        <v>1.1126642214099642</v>
      </c>
      <c r="G63">
        <f>LN(F63)</f>
        <v>0.10675733891480266</v>
      </c>
    </row>
    <row r="64" spans="1:7" ht="12.75">
      <c r="A64">
        <f>A63+1</f>
        <v>13</v>
      </c>
      <c r="B64">
        <f>B63*$B$46+C63*$C$46+D63*$D$46</f>
        <v>61.550910507844215</v>
      </c>
      <c r="C64">
        <f>B63*$B$47+C63*$C$47+D63*$D$47</f>
        <v>6.8901692254602525</v>
      </c>
      <c r="D64">
        <f>B63*$B$48+C63*$C$48+D63*$D$48</f>
        <v>2.829621771520748</v>
      </c>
      <c r="F64">
        <f>D64/D63</f>
        <v>1.159725344210905</v>
      </c>
      <c r="G64">
        <f>LN(F64)</f>
        <v>0.14818320485132455</v>
      </c>
    </row>
    <row r="65" spans="1:7" ht="12.75">
      <c r="A65">
        <f>A64+1</f>
        <v>14</v>
      </c>
      <c r="B65">
        <f>B64*$B$46+C64*$C$46+D64*$D$46</f>
        <v>71.35605339309714</v>
      </c>
      <c r="C65">
        <f>B64*$B$47+C64*$C$47+D64*$D$47</f>
        <v>7.67460598445251</v>
      </c>
      <c r="D65">
        <f>B64*$B$48+C64*$C$48+D64*$D$48</f>
        <v>3.198899476246375</v>
      </c>
      <c r="F65">
        <f>D65/D64</f>
        <v>1.1305042633055382</v>
      </c>
      <c r="G65">
        <f>LN(F65)</f>
        <v>0.12266378389687768</v>
      </c>
    </row>
    <row r="66" spans="1:7" ht="12.75">
      <c r="A66">
        <f>A65+1</f>
        <v>15</v>
      </c>
      <c r="B66">
        <f>B65*$B$46+C65*$C$46+D65*$D$46</f>
        <v>80.68604744009035</v>
      </c>
      <c r="C66">
        <f>B65*$B$47+C65*$C$47+D65*$D$47</f>
        <v>8.830471510012536</v>
      </c>
      <c r="D66">
        <f>B65*$B$48+C65*$C$48+D65*$D$48</f>
        <v>3.581941585834303</v>
      </c>
      <c r="F66">
        <f>D66/D65</f>
        <v>1.1197418401022696</v>
      </c>
      <c r="G66">
        <f>LN(F66)</f>
        <v>0.1130981588291285</v>
      </c>
    </row>
    <row r="67" spans="1:7" ht="12.75">
      <c r="A67">
        <f>A66+1</f>
        <v>16</v>
      </c>
      <c r="B67">
        <f>B66*$B$46+C66*$C$46+D66*$D$46</f>
        <v>90.35540012025848</v>
      </c>
      <c r="C67">
        <f>B66*$B$47+C66*$C$47+D66*$D$47</f>
        <v>10.013796125303257</v>
      </c>
      <c r="D67">
        <f>B66*$B$48+C66*$C$48+D66*$D$48</f>
        <v>4.081918087337482</v>
      </c>
      <c r="F67">
        <f>D67/D66</f>
        <v>1.1395825391124363</v>
      </c>
      <c r="G67">
        <f>LN(F67)</f>
        <v>0.13066200158007493</v>
      </c>
    </row>
    <row r="68" spans="1:7" ht="12.75">
      <c r="A68">
        <f>A67+1</f>
        <v>17</v>
      </c>
      <c r="B68">
        <f>B67*$B$46+C67*$C$46+D67*$D$46</f>
        <v>102.95150618463963</v>
      </c>
      <c r="C68">
        <f>B67*$B$47+C67*$C$47+D67*$D$47</f>
        <v>11.242395141453374</v>
      </c>
      <c r="D68">
        <f>B67*$B$48+C67*$C$48+D67*$D$48</f>
        <v>4.63690607252597</v>
      </c>
      <c r="F68">
        <f>D68/D67</f>
        <v>1.135962548320143</v>
      </c>
      <c r="G68">
        <f>LN(F68)</f>
        <v>0.12748035172745908</v>
      </c>
    </row>
    <row r="69" spans="1:7" ht="12.75">
      <c r="A69">
        <f>A68+1</f>
        <v>18</v>
      </c>
      <c r="B69">
        <f>B68*$B$46+C68*$C$46+D68*$D$46</f>
        <v>116.95216687499564</v>
      </c>
      <c r="C69">
        <f>B68*$B$47+C68*$C$47+D68*$D$47</f>
        <v>12.775474950380937</v>
      </c>
      <c r="D69">
        <f>B68*$B$48+C68*$C$48+D68*$D$48</f>
        <v>5.227480971446401</v>
      </c>
      <c r="F69">
        <f>D69/D68</f>
        <v>1.1273639986843023</v>
      </c>
      <c r="G69">
        <f>LN(F69)</f>
        <v>0.1198821631097887</v>
      </c>
    </row>
    <row r="70" spans="1:7" ht="12.75">
      <c r="A70">
        <f>A69+1</f>
        <v>19</v>
      </c>
      <c r="B70">
        <f>B69*$B$46+C69*$C$46+D69*$D$46</f>
        <v>131.85654595490996</v>
      </c>
      <c r="C70">
        <f>B69*$B$47+C69*$C$47+D69*$D$47</f>
        <v>14.511685726148071</v>
      </c>
      <c r="D70">
        <f>B69*$B$48+C69*$C$48+D69*$D$48</f>
        <v>5.9236348736928415</v>
      </c>
      <c r="F70">
        <f>D70/D69</f>
        <v>1.1331719629490724</v>
      </c>
      <c r="G70">
        <f>LN(F70)</f>
        <v>0.12502074718303802</v>
      </c>
    </row>
    <row r="71" spans="1:7" ht="12.75">
      <c r="A71">
        <f>A70+1</f>
        <v>20</v>
      </c>
      <c r="B71">
        <f>B70*$B$46+C70*$C$46+D70*$D$46</f>
        <v>149.40943730187013</v>
      </c>
      <c r="C71">
        <f>B70*$B$47+C70*$C$47+D70*$D$47</f>
        <v>16.384173484405252</v>
      </c>
      <c r="D71">
        <f>B70*$B$48+C70*$C$48+D70*$D$48</f>
        <v>6.7229596673215575</v>
      </c>
      <c r="F71">
        <f>D71/D70</f>
        <v>1.1349382280765747</v>
      </c>
      <c r="G71">
        <f>LN(F71)</f>
        <v>0.1265782248501568</v>
      </c>
    </row>
    <row r="72" spans="1:7" ht="12.75">
      <c r="A72">
        <f>A71+1</f>
        <v>21</v>
      </c>
      <c r="B72">
        <f>B71*$B$46+C71*$C$46+D71*$D$46</f>
        <v>169.56808605605764</v>
      </c>
      <c r="C72">
        <f>B71*$B$47+C71*$C$47+D71*$D$47</f>
        <v>18.553926410434144</v>
      </c>
      <c r="D72">
        <f>B71*$B$48+C71*$C$48+D71*$D$48</f>
        <v>7.6044359122501985</v>
      </c>
      <c r="F72">
        <f>D72/D71</f>
        <v>1.1311143140145927</v>
      </c>
      <c r="G72">
        <f>LN(F72)</f>
        <v>0.12320326542569776</v>
      </c>
    </row>
    <row r="73" spans="1:7" ht="12.75">
      <c r="A73">
        <f>A72+1</f>
        <v>22</v>
      </c>
      <c r="B73">
        <f>B72*$B$46+C72*$C$46+D72*$D$46</f>
        <v>191.80657866681554</v>
      </c>
      <c r="C73">
        <f>B72*$B$47+C72*$C$47+D72*$D$47</f>
        <v>21.047815683305103</v>
      </c>
      <c r="D73">
        <f>B72*$B$48+C72*$C$48+D72*$D$48</f>
        <v>8.607952288030322</v>
      </c>
      <c r="F73">
        <f>D73/D72</f>
        <v>1.1319646042599334</v>
      </c>
      <c r="G73">
        <f>LN(F73)</f>
        <v>0.12395471097051343</v>
      </c>
    </row>
    <row r="74" spans="1:7" ht="12.75">
      <c r="A74">
        <f>A73+1</f>
        <v>23</v>
      </c>
      <c r="B74">
        <f>B73*$B$46+C73*$C$46+D73*$D$46</f>
        <v>217.11687298742623</v>
      </c>
      <c r="C74">
        <f>B73*$B$47+C73*$C$47+D73*$D$47</f>
        <v>23.820618617744092</v>
      </c>
      <c r="D74">
        <f>B73*$B$48+C73*$C$48+D73*$D$48</f>
        <v>9.75752562020366</v>
      </c>
      <c r="F74">
        <f>D74/D73</f>
        <v>1.1335478280672933</v>
      </c>
      <c r="G74">
        <f>LN(F74)</f>
        <v>0.12535238510595678</v>
      </c>
    </row>
    <row r="75" spans="1:7" ht="12.75">
      <c r="A75">
        <f>A74+1</f>
        <v>24</v>
      </c>
      <c r="B75">
        <f>B74*$B$46+C74*$C$46+D74*$D$46</f>
        <v>246.10930923496576</v>
      </c>
      <c r="C75">
        <f>B74*$B$47+C74*$C$47+D74*$D$47</f>
        <v>26.96368730330163</v>
      </c>
      <c r="D75">
        <f>B74*$B$48+C74*$C$48+D74*$D$48</f>
        <v>11.049195833404692</v>
      </c>
      <c r="F75">
        <f>D75/D74</f>
        <v>1.1323768200543112</v>
      </c>
      <c r="G75">
        <f>LN(F75)</f>
        <v>0.12431880429540268</v>
      </c>
    </row>
    <row r="76" spans="1:7" ht="12.75">
      <c r="A76">
        <f>A75+1</f>
        <v>25</v>
      </c>
      <c r="B76">
        <f>B75*$B$46+C75*$C$46+D75*$D$46</f>
        <v>278.69098892746695</v>
      </c>
      <c r="C76">
        <f>B75*$B$47+C75*$C$47+D75*$D$47</f>
        <v>30.556128175827137</v>
      </c>
      <c r="D76">
        <f>B75*$B$48+C75*$C$48+D75*$D$48</f>
        <v>12.508784524352365</v>
      </c>
      <c r="F76">
        <f>D76/D75</f>
        <v>1.1320990878390391</v>
      </c>
      <c r="G76">
        <f>LN(F76)</f>
        <v>0.12407350937687735</v>
      </c>
    </row>
    <row r="77" spans="1:7" ht="12.75">
      <c r="A77">
        <f>A76+1</f>
        <v>26</v>
      </c>
      <c r="B77">
        <f>B76*$B$46+C76*$C$46+D76*$D$46</f>
        <v>315.50652299808377</v>
      </c>
      <c r="C77">
        <f>B76*$B$47+C76*$C$47+D76*$D$47</f>
        <v>34.60576375412974</v>
      </c>
      <c r="D77">
        <f>B76*$B$48+C76*$C$48+D76*$D$48</f>
        <v>14.170352262489088</v>
      </c>
      <c r="F77">
        <f>D77/D76</f>
        <v>1.1328320697268346</v>
      </c>
      <c r="G77">
        <f>LN(F77)</f>
        <v>0.12472075369680796</v>
      </c>
    </row>
    <row r="78" spans="1:7" ht="12.75">
      <c r="A78">
        <f>A77+1</f>
        <v>27</v>
      </c>
      <c r="B78">
        <f>B77*$B$46+C77*$C$46+D77*$D$46</f>
        <v>357.413871792208</v>
      </c>
      <c r="C78">
        <f>B77*$B$47+C77*$C$47+D77*$D$47</f>
        <v>39.18032266375878</v>
      </c>
      <c r="D78">
        <f>B77*$B$48+C77*$C$48+D77*$D$48</f>
        <v>16.049870031234555</v>
      </c>
      <c r="F78">
        <f>D78/D77</f>
        <v>1.132637335609561</v>
      </c>
      <c r="G78">
        <f>LN(F78)</f>
        <v>0.12454883866913681</v>
      </c>
    </row>
    <row r="79" spans="1:7" ht="12.75">
      <c r="A79">
        <f>A78+1</f>
        <v>28</v>
      </c>
      <c r="B79">
        <f>B78*$B$46+C78*$C$46+D78*$D$46</f>
        <v>404.82088949878596</v>
      </c>
      <c r="C79">
        <f>B78*$B$47+C78*$C$47+D78*$D$47</f>
        <v>44.379945213534285</v>
      </c>
      <c r="D79">
        <f>B78*$B$48+C78*$C$48+D78*$D$48</f>
        <v>18.174044811621457</v>
      </c>
      <c r="F79">
        <f>D79/D78</f>
        <v>1.1323484100651942</v>
      </c>
      <c r="G79">
        <f>LN(F79)</f>
        <v>0.12429371516870362</v>
      </c>
    </row>
    <row r="80" spans="1:7" ht="12.75">
      <c r="A80">
        <f>A79+1</f>
        <v>29</v>
      </c>
      <c r="B80">
        <f>B79*$B$46+C79*$C$46+D79*$D$46</f>
        <v>458.39932918552427</v>
      </c>
      <c r="C80">
        <f>B79*$B$47+C79*$C$47+D79*$D$47</f>
        <v>50.26678023316653</v>
      </c>
      <c r="D80">
        <f>B79*$B$48+C79*$C$48+D79*$D$48</f>
        <v>20.58360148870887</v>
      </c>
      <c r="F80">
        <f>D80/D79</f>
        <v>1.132582300861645</v>
      </c>
      <c r="G80">
        <f>LN(F80)</f>
        <v>0.12450024757709367</v>
      </c>
    </row>
    <row r="81" spans="1:7" ht="12.75">
      <c r="A81">
        <f>A80+1</f>
        <v>30</v>
      </c>
      <c r="B81">
        <f>B80*$B$46+C80*$C$46+D80*$D$46</f>
        <v>519.1740305095769</v>
      </c>
      <c r="C81">
        <f>B80*$B$47+C80*$C$47+D80*$D$47</f>
        <v>56.92246903962118</v>
      </c>
      <c r="D81">
        <f>B80*$B$48+C80*$C$48+D80*$D$48</f>
        <v>23.313474665433507</v>
      </c>
      <c r="F81">
        <f>D81/D80</f>
        <v>1.1326236896989144</v>
      </c>
      <c r="G81">
        <f>LN(F81)</f>
        <v>0.12453679068835731</v>
      </c>
    </row>
    <row r="82" spans="1:7" ht="12.75">
      <c r="A82">
        <f>A81+1</f>
        <v>31</v>
      </c>
      <c r="B82">
        <f>B81*$B$46+C81*$C$46+D81*$D$46</f>
        <v>588.0286069409334</v>
      </c>
      <c r="C82">
        <f>B81*$B$47+C81*$C$47+D81*$D$47</f>
        <v>64.4675705921536</v>
      </c>
      <c r="D82">
        <f>B81*$B$48+C81*$C$48+D81*$D$48</f>
        <v>26.402130578059754</v>
      </c>
      <c r="F82">
        <f>D82/D81</f>
        <v>1.1324837226947446</v>
      </c>
      <c r="G82">
        <f>LN(F82)</f>
        <v>0.12441320537528823</v>
      </c>
    </row>
    <row r="83" spans="1:7" ht="12.75">
      <c r="A83">
        <f>A82+1</f>
        <v>32</v>
      </c>
      <c r="B83">
        <f>B82*$B$46+C82*$C$46+D82*$D$46</f>
        <v>665.9335505209032</v>
      </c>
      <c r="C83">
        <f>B82*$B$47+C82*$C$47+D82*$D$47</f>
        <v>73.01648134142704</v>
      </c>
      <c r="D83">
        <f>B82*$B$48+C82*$C$48+D82*$D$48</f>
        <v>29.901123408869985</v>
      </c>
      <c r="F83">
        <f>D83/D82</f>
        <v>1.132526911813621</v>
      </c>
      <c r="G83">
        <f>LN(F83)</f>
        <v>0.12445134128354718</v>
      </c>
    </row>
    <row r="84" spans="1:7" ht="12.75">
      <c r="A84">
        <f>A83+1</f>
        <v>33</v>
      </c>
      <c r="B84">
        <f>B83*$B$46+C83*$C$46+D83*$D$46</f>
        <v>754.1874207269586</v>
      </c>
      <c r="C84">
        <f>B83*$B$47+C83*$C$47+D83*$D$47</f>
        <v>82.69170749081923</v>
      </c>
      <c r="D84">
        <f>B83*$B$48+C83*$C$48+D83*$D$48</f>
        <v>33.86539376597611</v>
      </c>
      <c r="F84">
        <f>D84/D83</f>
        <v>1.1325793115829939</v>
      </c>
      <c r="G84">
        <f>LN(F84)</f>
        <v>0.12449760822576912</v>
      </c>
    </row>
    <row r="85" spans="1:7" ht="12.75">
      <c r="A85">
        <f>A84+1</f>
        <v>34</v>
      </c>
      <c r="B85">
        <f>B84*$B$46+C84*$C$46+D84*$D$46</f>
        <v>854.1767183566724</v>
      </c>
      <c r="C85">
        <f>B84*$B$47+C84*$C$47+D84*$D$47</f>
        <v>93.65035325915852</v>
      </c>
      <c r="D85">
        <f>B84*$B$48+C84*$C$48+D84*$D$48</f>
        <v>38.35366975363621</v>
      </c>
      <c r="F85">
        <f>D85/D84</f>
        <v>1.1325328156133647</v>
      </c>
      <c r="G85">
        <f>LN(F85)</f>
        <v>0.12445655421429004</v>
      </c>
    </row>
    <row r="86" spans="1:7" ht="12.75">
      <c r="A86">
        <f>A85+1</f>
        <v>35</v>
      </c>
      <c r="B86">
        <f>B85*$B$46+C85*$C$46+D85*$D$46</f>
        <v>967.3835110244721</v>
      </c>
      <c r="C86">
        <f>B85*$B$47+C85*$C$47+D85*$D$47</f>
        <v>106.06542597518077</v>
      </c>
      <c r="D86">
        <f>B85*$B$48+C85*$C$48+D85*$D$48</f>
        <v>43.436573879202044</v>
      </c>
      <c r="F86">
        <f>D86/D85</f>
        <v>1.1325271912235708</v>
      </c>
      <c r="G86">
        <f>LN(F86)</f>
        <v>0.12445158799725656</v>
      </c>
    </row>
    <row r="87" spans="1:7" ht="12.75">
      <c r="A87">
        <f>A86+1</f>
        <v>36</v>
      </c>
      <c r="B87">
        <f>B86*$B$46+C86*$C$46+D86*$D$46</f>
        <v>1095.5881820902957</v>
      </c>
      <c r="C87">
        <f>B86*$B$47+C86*$C$47+D86*$D$47</f>
        <v>120.12326499144348</v>
      </c>
      <c r="D87">
        <f>B86*$B$48+C86*$C$48+D86*$D$48</f>
        <v>49.19425734423505</v>
      </c>
      <c r="F87">
        <f>D87/D86</f>
        <v>1.1325538123942565</v>
      </c>
      <c r="G87">
        <f>LN(F87)</f>
        <v>0.12447509370910027</v>
      </c>
    </row>
    <row r="88" spans="1:7" ht="12.75">
      <c r="A88">
        <f>A87+1</f>
        <v>37</v>
      </c>
      <c r="B88">
        <f>B87*$B$46+C87*$C$46+D87*$D$46</f>
        <v>1240.8123154267792</v>
      </c>
      <c r="C88">
        <f>B87*$B$47+C87*$C$47+D87*$D$47</f>
        <v>136.04318407453002</v>
      </c>
      <c r="D88">
        <f>B87*$B$48+C87*$C$48+D87*$D$48</f>
        <v>55.71468243512707</v>
      </c>
      <c r="F88">
        <f>D88/D87</f>
        <v>1.1325444359341696</v>
      </c>
      <c r="G88">
        <f>LN(F88)</f>
        <v>0.12446681463326435</v>
      </c>
    </row>
    <row r="89" spans="1:7" ht="12.75">
      <c r="A89">
        <f>A88+1</f>
        <v>38</v>
      </c>
      <c r="B89">
        <f>B88*$B$46+C88*$C$46+D88*$D$46</f>
        <v>1405.2751840324445</v>
      </c>
      <c r="C89">
        <f>B88*$B$47+C88*$C$47+D88*$D$47</f>
        <v>154.0756024793403</v>
      </c>
      <c r="D89">
        <f>B88*$B$48+C88*$C$48+D88*$D$48</f>
        <v>63.098828196409826</v>
      </c>
      <c r="F89">
        <f>D89/D88</f>
        <v>1.1325350058286825</v>
      </c>
      <c r="G89">
        <f>LN(F89)</f>
        <v>0.12445848812134311</v>
      </c>
    </row>
    <row r="90" spans="1:7" ht="12.75">
      <c r="A90">
        <f>A89+1</f>
        <v>39</v>
      </c>
      <c r="B90">
        <f>B89*$B$46+C89*$C$46+D89*$D$46</f>
        <v>1591.52345675057</v>
      </c>
      <c r="C90">
        <f>B89*$B$47+C89*$C$47+D89*$D$47</f>
        <v>174.49758030893298</v>
      </c>
      <c r="D90">
        <f>B89*$B$48+C89*$C$48+D89*$D$48</f>
        <v>71.46221202236602</v>
      </c>
      <c r="F90">
        <f>D90/D89</f>
        <v>1.1325442019291263</v>
      </c>
      <c r="G90">
        <f>LN(F90)</f>
        <v>0.12446660801438028</v>
      </c>
    </row>
    <row r="91" spans="1:7" ht="12.75">
      <c r="A91">
        <f>A90+1</f>
        <v>40</v>
      </c>
      <c r="B91">
        <f>B90*$B$46+C90*$C$46+D90*$D$46</f>
        <v>1802.4705351266562</v>
      </c>
      <c r="C91">
        <f>B90*$B$47+C90*$C$47+D90*$D$47</f>
        <v>197.62497233796188</v>
      </c>
      <c r="D91">
        <f>B90*$B$48+C90*$C$48+D90*$D$48</f>
        <v>80.9341589016263</v>
      </c>
      <c r="F91">
        <f>D91/D90</f>
        <v>1.1325448318937537</v>
      </c>
      <c r="G91">
        <f>LN(F91)</f>
        <v>0.12446716425267197</v>
      </c>
    </row>
    <row r="92" spans="1:7" ht="12.75">
      <c r="A92">
        <f>A91+1</f>
        <v>41</v>
      </c>
      <c r="B92">
        <f>B91*$B$46+C91*$C$46+D91*$D$46</f>
        <v>2041.3786778919243</v>
      </c>
      <c r="C92">
        <f>B91*$B$47+C91*$C$47+D91*$D$47</f>
        <v>223.8187559253393</v>
      </c>
      <c r="D92">
        <f>B91*$B$48+C91*$C$48+D91*$D$48</f>
        <v>91.66115526203907</v>
      </c>
      <c r="F92">
        <f>D92/D91</f>
        <v>1.1325397892063251</v>
      </c>
      <c r="G92">
        <f>LN(F92)</f>
        <v>0.12446271171488901</v>
      </c>
    </row>
    <row r="93" spans="1:7" ht="12.75">
      <c r="A93">
        <f>A92+1</f>
        <v>42</v>
      </c>
      <c r="B93">
        <f>B92*$B$46+C92*$C$46+D92*$D$46</f>
        <v>2311.9426683298957</v>
      </c>
      <c r="C93">
        <f>B92*$B$47+C92*$C$47+D92*$D$47</f>
        <v>253.48467673736226</v>
      </c>
      <c r="D93">
        <f>B92*$B$48+C92*$C$48+D92*$D$48</f>
        <v>103.81008888241743</v>
      </c>
      <c r="F93">
        <f>D93/D92</f>
        <v>1.1325417903107071</v>
      </c>
      <c r="G93">
        <f>LN(F93)</f>
        <v>0.12446447863083594</v>
      </c>
    </row>
    <row r="94" spans="1:7" ht="12.75">
      <c r="A94">
        <f>A93+1</f>
        <v>43</v>
      </c>
      <c r="B94">
        <f>B93*$B$46+C93*$C$46+D93*$D$46</f>
        <v>2618.371648743735</v>
      </c>
      <c r="C94">
        <f>B93*$B$47+C93*$C$47+D93*$D$47</f>
        <v>287.08170662458286</v>
      </c>
      <c r="D94">
        <f>B93*$B$48+C93*$C$48+D93*$D$48</f>
        <v>117.56943857417565</v>
      </c>
      <c r="F94">
        <f>D94/D93</f>
        <v>1.132543472796204</v>
      </c>
      <c r="G94">
        <f>LN(F94)</f>
        <v>0.12446596421332093</v>
      </c>
    </row>
    <row r="95" spans="1:7" ht="12.75">
      <c r="A95">
        <f>A94+1</f>
        <v>44</v>
      </c>
      <c r="B95">
        <f>B94*$B$46+C94*$C$46+D94*$D$46</f>
        <v>2965.4196808418287</v>
      </c>
      <c r="C95">
        <f>B94*$B$47+C94*$C$47+D94*$D$47</f>
        <v>325.1319781279989</v>
      </c>
      <c r="D95">
        <f>B94*$B$48+C94*$C$48+D94*$D$48</f>
        <v>133.15228741704513</v>
      </c>
      <c r="F95">
        <f>D95/D94</f>
        <v>1.1325416624579534</v>
      </c>
      <c r="G95">
        <f>LN(F95)</f>
        <v>0.12446436574073155</v>
      </c>
    </row>
    <row r="96" spans="1:7" ht="12.75">
      <c r="A96">
        <f>A95+1</f>
        <v>45</v>
      </c>
      <c r="B96">
        <f>B95*$B$46+C95*$C$46+D95*$D$46</f>
        <v>3358.461382234547</v>
      </c>
      <c r="C96">
        <f>B95*$B$47+C95*$C$47+D95*$D$47</f>
        <v>368.2259780806349</v>
      </c>
      <c r="D96">
        <f>B95*$B$48+C95*$C$48+D95*$D$48</f>
        <v>150.80050840521773</v>
      </c>
      <c r="F96">
        <f>D96/D95</f>
        <v>1.1325416283153797</v>
      </c>
      <c r="G96">
        <f>LN(F96)</f>
        <v>0.12446433559387224</v>
      </c>
    </row>
    <row r="97" spans="1:7" ht="12.75">
      <c r="A97">
        <f>A96+1</f>
        <v>46</v>
      </c>
      <c r="B97">
        <f>B96*$B$46+C96*$C$46+D96*$D$46</f>
        <v>3803.597323952789</v>
      </c>
      <c r="C97">
        <f>B96*$B$47+C96*$C$47+D96*$D$47</f>
        <v>417.03135925984253</v>
      </c>
      <c r="D97">
        <f>B96*$B$48+C96*$C$48+D96*$D$48</f>
        <v>170.78799678627755</v>
      </c>
      <c r="F97">
        <f>D97/D96</f>
        <v>1.1325425795472202</v>
      </c>
      <c r="G97">
        <f>LN(F97)</f>
        <v>0.12446517550246117</v>
      </c>
    </row>
    <row r="98" spans="1:7" ht="12.75">
      <c r="A98">
        <f>A97+1</f>
        <v>47</v>
      </c>
      <c r="B98">
        <f>B97*$B$46+C97*$C$46+D97*$D$46</f>
        <v>4307.735892896467</v>
      </c>
      <c r="C98">
        <f>B97*$B$47+C97*$C$47+D97*$D$47</f>
        <v>472.30540408656134</v>
      </c>
      <c r="D98">
        <f>B97*$B$48+C97*$C$48+D97*$D$48</f>
        <v>193.4246064924638</v>
      </c>
      <c r="F98">
        <f>D98/D97</f>
        <v>1.1325421583023394</v>
      </c>
      <c r="G98">
        <f>LN(F98)</f>
        <v>0.12446480355621675</v>
      </c>
    </row>
    <row r="99" spans="1:7" ht="12.75">
      <c r="A99">
        <f>A98+1</f>
        <v>48</v>
      </c>
      <c r="B99">
        <f>B98*$B$46+C98*$C$46+D98*$D$46</f>
        <v>4878.6925212405595</v>
      </c>
      <c r="C99">
        <f>B98*$B$47+C98*$C$47+D98*$D$47</f>
        <v>534.905900431582</v>
      </c>
      <c r="D99">
        <f>B98*$B$48+C98*$C$48+D98*$D$48</f>
        <v>219.0614638229539</v>
      </c>
      <c r="F99">
        <f>D99/D98</f>
        <v>1.1325418611178044</v>
      </c>
      <c r="G99">
        <f>LN(F99)</f>
        <v>0.12446454115135015</v>
      </c>
    </row>
    <row r="100" spans="1:7" ht="12.75">
      <c r="A100">
        <f>A99+1</f>
        <v>49</v>
      </c>
      <c r="B100">
        <f>B99*$B$46+C99*$C$46+D99*$D$46</f>
        <v>5525.323520786253</v>
      </c>
      <c r="C100">
        <f>B99*$B$47+C99*$C$47+D99*$D$47</f>
        <v>605.80350540152</v>
      </c>
      <c r="D100">
        <f>B99*$B$48+C99*$C$48+D99*$D$48</f>
        <v>248.09635565865617</v>
      </c>
      <c r="F100">
        <f>D100/D99</f>
        <v>1.1325422159105463</v>
      </c>
      <c r="G100">
        <f>LN(F100)</f>
        <v>0.12446485442249576</v>
      </c>
    </row>
    <row r="101" spans="1:7" ht="12.75">
      <c r="A101">
        <f>A100+1</f>
        <v>50</v>
      </c>
      <c r="B101">
        <f>B100*$B$46+C100*$C$46+D100*$D$46</f>
        <v>6257.662126674267</v>
      </c>
      <c r="C101">
        <f>B100*$B$47+C100*$C$47+D100*$D$47</f>
        <v>686.0978709418622</v>
      </c>
      <c r="D101">
        <f>B100*$B$48+C100*$C$48+D100*$D$48</f>
        <v>280.9795938839185</v>
      </c>
      <c r="F101">
        <f>D101/D100</f>
        <v>1.1325422057811474</v>
      </c>
      <c r="G101">
        <f>LN(F101)</f>
        <v>0.12446484547854755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